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7445" windowHeight="999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71" i="1" l="1"/>
  <c r="E69" i="1"/>
  <c r="D71" i="1"/>
  <c r="D69" i="1"/>
  <c r="E44" i="1" l="1"/>
  <c r="D44" i="1"/>
  <c r="E42" i="1"/>
  <c r="D42" i="1"/>
  <c r="D41" i="1" s="1"/>
  <c r="E41" i="1"/>
  <c r="F12" i="1" l="1"/>
  <c r="F13" i="1"/>
  <c r="F14" i="1"/>
  <c r="F17" i="1"/>
  <c r="F18" i="1"/>
  <c r="F19" i="1"/>
  <c r="F20" i="1"/>
  <c r="F23" i="1"/>
  <c r="F26" i="1"/>
  <c r="F29" i="1"/>
  <c r="F31" i="1"/>
  <c r="F34" i="1"/>
  <c r="F35" i="1"/>
  <c r="F37" i="1"/>
  <c r="F40" i="1"/>
  <c r="F48" i="1"/>
  <c r="F50" i="1"/>
  <c r="F55" i="1"/>
  <c r="F57" i="1"/>
  <c r="F60" i="1"/>
  <c r="F62" i="1"/>
  <c r="F65" i="1"/>
  <c r="F66" i="1"/>
  <c r="F68" i="1"/>
  <c r="E67" i="1" l="1"/>
  <c r="D67" i="1"/>
  <c r="D64" i="1" s="1"/>
  <c r="D63" i="1" s="1"/>
  <c r="E56" i="1"/>
  <c r="D56" i="1"/>
  <c r="E49" i="1"/>
  <c r="D49" i="1"/>
  <c r="F56" i="1" l="1"/>
  <c r="F49" i="1"/>
  <c r="F67" i="1"/>
  <c r="E64" i="1"/>
  <c r="E63" i="1" s="1"/>
  <c r="E39" i="1"/>
  <c r="D39" i="1"/>
  <c r="D38" i="1" s="1"/>
  <c r="E38" i="1" l="1"/>
  <c r="F38" i="1" s="1"/>
  <c r="F39" i="1"/>
  <c r="E33" i="1"/>
  <c r="D33" i="1"/>
  <c r="E54" i="1"/>
  <c r="D54" i="1"/>
  <c r="D53" i="1" s="1"/>
  <c r="F33" i="1" l="1"/>
  <c r="E53" i="1"/>
  <c r="F54" i="1"/>
  <c r="F64" i="1"/>
  <c r="F53" i="1" l="1"/>
  <c r="F63" i="1"/>
  <c r="E61" i="1"/>
  <c r="E59" i="1"/>
  <c r="E47" i="1"/>
  <c r="E46" i="1" s="1"/>
  <c r="E36" i="1"/>
  <c r="E30" i="1"/>
  <c r="E28" i="1"/>
  <c r="E25" i="1"/>
  <c r="E22" i="1"/>
  <c r="E16" i="1"/>
  <c r="E11" i="1"/>
  <c r="E10" i="1" l="1"/>
  <c r="E15" i="1"/>
  <c r="E21" i="1"/>
  <c r="E58" i="1"/>
  <c r="E52" i="1" s="1"/>
  <c r="E51" i="1" s="1"/>
  <c r="E32" i="1"/>
  <c r="E27" i="1"/>
  <c r="D61" i="1"/>
  <c r="F61" i="1" s="1"/>
  <c r="D59" i="1"/>
  <c r="F59" i="1" s="1"/>
  <c r="D47" i="1"/>
  <c r="D46" i="1" s="1"/>
  <c r="F46" i="1" s="1"/>
  <c r="E9" i="1" l="1"/>
  <c r="F47" i="1"/>
  <c r="E24" i="1"/>
  <c r="D58" i="1"/>
  <c r="F58" i="1" s="1"/>
  <c r="D36" i="1"/>
  <c r="F36" i="1" s="1"/>
  <c r="E74" i="1" l="1"/>
  <c r="D52" i="1"/>
  <c r="F52" i="1" s="1"/>
  <c r="D32" i="1"/>
  <c r="F32" i="1" s="1"/>
  <c r="D51" i="1" l="1"/>
  <c r="F51" i="1" s="1"/>
  <c r="D25" i="1"/>
  <c r="F25" i="1" s="1"/>
  <c r="D30" i="1"/>
  <c r="F30" i="1" s="1"/>
  <c r="D28" i="1"/>
  <c r="F28" i="1" s="1"/>
  <c r="D22" i="1"/>
  <c r="D16" i="1"/>
  <c r="D11" i="1"/>
  <c r="D15" i="1" l="1"/>
  <c r="F15" i="1" s="1"/>
  <c r="F16" i="1"/>
  <c r="D10" i="1"/>
  <c r="F11" i="1"/>
  <c r="D21" i="1"/>
  <c r="F21" i="1" s="1"/>
  <c r="F22" i="1"/>
  <c r="D27" i="1"/>
  <c r="D24" i="1" l="1"/>
  <c r="F24" i="1" s="1"/>
  <c r="F27" i="1"/>
  <c r="F10" i="1"/>
  <c r="D9" i="1" l="1"/>
  <c r="F9" i="1" l="1"/>
  <c r="D74" i="1"/>
  <c r="F74" i="1" s="1"/>
</calcChain>
</file>

<file path=xl/sharedStrings.xml><?xml version="1.0" encoding="utf-8"?>
<sst xmlns="http://schemas.openxmlformats.org/spreadsheetml/2006/main" count="136" uniqueCount="135">
  <si>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</si>
  <si>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</si>
  <si>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</si>
  <si>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</si>
  <si>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</si>
  <si>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</si>
  <si>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</si>
  <si>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</si>
  <si>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</si>
  <si>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</si>
  <si>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</si>
  <si>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</si>
  <si>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</si>
  <si>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</si>
  <si>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</si>
  <si>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</si>
  <si>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</si>
  <si>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</si>
  <si>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</si>
  <si>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</si>
  <si>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</si>
  <si>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</si>
  <si>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</si>
  <si>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</si>
  <si>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</si>
  <si>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</si>
  <si>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</si>
  <si>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</si>
  <si>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</si>
  <si>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</si>
  <si>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</si>
  <si>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</si>
  <si>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</si>
  <si>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</si>
  <si>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</si>
  <si>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</si>
  <si>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</si>
  <si>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</si>
  <si>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</si>
  <si>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</si>
  <si>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</si>
  <si>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</si>
  <si>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</si>
  <si>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</si>
  <si>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</si>
  <si>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</si>
  <si>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</si>
  <si>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</si>
  <si>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</si>
  <si>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</si>
  <si>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</si>
  <si>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</si>
  <si>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</si>
  <si>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</si>
  <si>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</si>
  <si>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</si>
  <si>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</si>
  <si>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</si>
  <si>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</si>
  <si>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</si>
  <si>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</si>
  <si>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</si>
  <si>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</si>
  <si>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</si>
  <si>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</si>
  <si>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</si>
  <si>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</si>
  <si>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</si>
  <si>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</si>
  <si>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</si>
  <si>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</si>
  <si>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</si>
  <si>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</si>
  <si>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</si>
  <si>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</si>
  <si>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</si>
  <si>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</si>
  <si>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</si>
  <si>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</si>
  <si>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</si>
  <si>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</si>
  <si>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</si>
  <si>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</si>
  <si>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</si>
  <si>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</si>
  <si>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</si>
  <si>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</si>
  <si>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</si>
  <si>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</si>
  <si>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</si>
  <si>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</si>
  <si>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</si>
  <si>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000 1 14 00000 00 0000 000</t>
  </si>
  <si>
    <t>000 1 14 06025 10 0000 430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</si>
  <si>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</si>
  <si>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</si>
  <si>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</si>
  <si>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</si>
  <si>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000 1 17 15030 10 0000 150</t>
  </si>
  <si>
    <t>000 1 17 15030 10 9005 150</t>
  </si>
  <si>
    <t>Инициативные платежи,зачисляемые в бюджеты сельских поселений</t>
  </si>
  <si>
    <t>Инициативные платежи,зачисляемые в бюджеты сельских поселений (Устройство детской спортивной площадки д.Полунино)</t>
  </si>
  <si>
    <t>000 2 02 29999 10 9000 150</t>
  </si>
  <si>
    <t>000 2 02 29999 10 9005 150</t>
  </si>
  <si>
    <t>Прочие субсидии бюджетам сельских поселений (Проект по поддержке местных инициатив)</t>
  </si>
  <si>
    <t>Прочие субсидии бюджетам сельских поселений (Устройство детской спортивной площадки д.Полунино)</t>
  </si>
  <si>
    <t>000 2 02 49999 10 9000 150</t>
  </si>
  <si>
    <t>000 2 02 49999 10 9005 150</t>
  </si>
  <si>
    <t>Прочие межбюджетные трансферты,передаваемые бюджетам сельских поселений (Проект по поддержке местных инициатив)</t>
  </si>
  <si>
    <t>Прочие межбюджетные трансферты,передаваемые бюджетам сельских поселений (Устройство детской спортивной площадки д.Полунино)</t>
  </si>
  <si>
    <t>000 2 02 49999 10 0027 150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</si>
  <si>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района)</t>
  </si>
  <si>
    <t>Поступление доходов в бюджет муниципального образования сельское поселение «Победа» Ржевского района Тверской области 
 за 2021 год</t>
  </si>
  <si>
    <t xml:space="preserve">Кассовое исполнение </t>
  </si>
  <si>
    <t>Процент исполнения</t>
  </si>
  <si>
    <t>Утверждено Решением о бюджете  сельского поселения "Победа"</t>
  </si>
  <si>
    <t>000 1 16 00000 00 0000 000</t>
  </si>
  <si>
    <t>Штрафы, санкции, возмещение ущерба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</si>
  <si>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</si>
  <si>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</si>
  <si>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</si>
  <si>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</si>
  <si>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000 1 16 07010 10 0000 140</t>
  </si>
  <si>
    <t>Штрафы, неустойки, пени, уплаченные в случае просрочки исполения поставщиком (подряжчиком,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</si>
  <si>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</si>
  <si>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</si>
  <si>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000 2 07 00000 00 0000 000</t>
  </si>
  <si>
    <t xml:space="preserve"> Прочие безвозмездные поступления в бюджеты</t>
  </si>
  <si>
    <t xml:space="preserve"> 000 2 07 05030 10 0000 150</t>
  </si>
  <si>
    <t xml:space="preserve">  Прочие безвозмездные поступления в бюджеты сельских поселений</t>
  </si>
  <si>
    <t xml:space="preserve"> 000 2 18 00000 00 0000 000</t>
  </si>
  <si>
    <t xml:space="preserve">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</si>
  <si>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000 2 18 05010 10 0000 150</t>
  </si>
  <si>
    <t xml:space="preserve">  Доходы бюджетов сельских поселений от возврата бюджетными учреждениями остатков субсидий прошлых лет</t>
  </si>
  <si>
    <r>
      <t xml:space="preserve">Приложение 3
</t>
    </r>
    <r>
      <rPr>
        <sz val="14"/>
        <color theme="1"/>
        <rFont val="Arial"/>
        <family val="2"/>
        <charset val="204"/>
      </rPr>
      <t>к Решению Совета депутатов муниципального образования
сельское поселение «Победа» Ржевского района Тверской области
от  апреля 2022 года № 
«Об утверждении отчета об исполнении бюджета
 муниципального образования сельское поселение 
"Победа"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</si>
</sst>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4" fillId="2" borderId="0" xfId="0" applyFont="1" applyFill="1"/>
    <xf numFmtId="0" fontId="0" fillId="2" borderId="0" xfId="0" applyFill="1"/>
    <xf numFmtId="0" fontId="8" fillId="0" borderId="0" xfId="0" applyFont="1"/>
    <xf numFmtId="0" fontId="9" fillId="0" borderId="0" xfId="0" applyFont="1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vertical="top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/>
    <xf numFmtId="0" fontId="4" fillId="0" borderId="3" xfId="0" applyFont="1" applyFill="1" applyBorder="1"/>
    <xf numFmtId="0" fontId="5" fillId="0" borderId="1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3" fillId="0" borderId="5" xfId="0" applyNumberFormat="1" applyFont="1" applyFill="1" applyBorder="1" applyAlignment="1">
      <alignment horizontal="justify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164" fontId="0" fillId="0" borderId="0" xfId="0" applyNumberFormat="1"/>
    <xf numFmtId="4" fontId="0" fillId="0" borderId="0" xfId="0" applyNumberFormat="1" applyFill="1"/>
    <xf numFmtId="4" fontId="4" fillId="0" borderId="0" xfId="0" applyNumberFormat="1" applyFont="1" applyFill="1" applyBorder="1" applyAlignment="1"/>
    <xf numFmtId="4" fontId="2" fillId="0" borderId="0" xfId="0" applyNumberFormat="1" applyFont="1" applyFill="1" applyAlignment="1">
      <alignment vertical="top" wrapText="1"/>
    </xf>
    <xf numFmtId="4" fontId="0" fillId="0" borderId="0" xfId="0" applyNumberFormat="1" applyFill="1" applyBorder="1"/>
    <xf numFmtId="4" fontId="4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="60" zoomScaleNormal="60" zoomScaleSheetLayoutView="40" workbookViewId="0">
      <selection sqref="A1:F1"/>
    </sheetView>
  </sheetViews>
  <sheetFormatPr defaultRowHeight="23.25" x14ac:dyDescent="0.35"/>
  <cols>
    <col min="1" max="1" width="4.23046875" customWidth="1"/>
    <col min="2" max="2" width="19.765625" style="6" customWidth="1"/>
    <col min="3" max="3" width="48.61328125" style="6" customWidth="1"/>
    <col min="4" max="5" width="13.23046875" style="58" customWidth="1"/>
    <col min="6" max="6" width="8.3828125" style="6" customWidth="1"/>
    <col min="8" max="8" width="10.61328125" bestFit="1" customWidth="1"/>
  </cols>
  <sheetData>
    <row r="1" spans="1:8" ht="153.75" customHeight="1" x14ac:dyDescent="0.35">
      <c r="A1" s="71" t="s">
        <v>134</v>
      </c>
      <c r="B1" s="72"/>
      <c r="C1" s="72"/>
      <c r="D1" s="72"/>
      <c r="E1" s="72"/>
      <c r="F1" s="72"/>
    </row>
    <row r="2" spans="1:8" ht="10.5" customHeight="1" x14ac:dyDescent="0.35">
      <c r="B2" s="7"/>
      <c r="C2" s="7"/>
      <c r="D2" s="59"/>
      <c r="E2" s="60"/>
      <c r="F2" s="8"/>
    </row>
    <row r="3" spans="1:8" hidden="1" x14ac:dyDescent="0.35">
      <c r="B3" s="7"/>
      <c r="C3" s="7"/>
      <c r="D3" s="59"/>
    </row>
    <row r="4" spans="1:8" ht="20.25" hidden="1" customHeight="1" x14ac:dyDescent="0.35">
      <c r="B4" s="7"/>
      <c r="C4" s="7"/>
      <c r="D4" s="59"/>
    </row>
    <row r="5" spans="1:8" s="1" customFormat="1" ht="61.5" customHeight="1" x14ac:dyDescent="0.35">
      <c r="B5" s="75" t="s">
        <v>112</v>
      </c>
      <c r="C5" s="76"/>
      <c r="D5" s="76"/>
      <c r="E5" s="76"/>
      <c r="F5" s="76"/>
    </row>
    <row r="6" spans="1:8" s="1" customFormat="1" ht="29.25" customHeight="1" x14ac:dyDescent="0.35">
      <c r="B6" s="73"/>
      <c r="C6" s="73"/>
      <c r="D6" s="73"/>
      <c r="E6" s="61"/>
      <c r="F6" s="9"/>
    </row>
    <row r="7" spans="1:8" s="1" customFormat="1" ht="23.25" customHeight="1" x14ac:dyDescent="0.35">
      <c r="B7" s="74" t="s">
        <v>0</v>
      </c>
      <c r="C7" s="74" t="s">
        <v>1</v>
      </c>
      <c r="D7" s="77" t="s">
        <v>115</v>
      </c>
      <c r="E7" s="79" t="s">
        <v>113</v>
      </c>
      <c r="F7" s="81" t="s">
        <v>114</v>
      </c>
    </row>
    <row r="8" spans="1:8" ht="37.5" customHeight="1" x14ac:dyDescent="0.35">
      <c r="B8" s="74"/>
      <c r="C8" s="74"/>
      <c r="D8" s="78"/>
      <c r="E8" s="80"/>
      <c r="F8" s="82"/>
    </row>
    <row r="9" spans="1:8" ht="25.5" customHeight="1" x14ac:dyDescent="0.35">
      <c r="B9" s="10" t="s">
        <v>2</v>
      </c>
      <c r="C9" s="10" t="s">
        <v>3</v>
      </c>
      <c r="D9" s="62">
        <f>SUM(D10+D15+D21+D24+D32+D46+D38)</f>
        <v>7979328</v>
      </c>
      <c r="E9" s="62">
        <f>SUM(E10+E15+E21+E24+E32+E46+E38+E41)</f>
        <v>11548839.460000001</v>
      </c>
      <c r="F9" s="11">
        <f>E9/D9*100</f>
        <v>144.73448716483395</v>
      </c>
    </row>
    <row r="10" spans="1:8" ht="25.5" customHeight="1" x14ac:dyDescent="0.35">
      <c r="B10" s="10" t="s">
        <v>4</v>
      </c>
      <c r="C10" s="10" t="s">
        <v>5</v>
      </c>
      <c r="D10" s="62">
        <f>SUM(D11)</f>
        <v>254740</v>
      </c>
      <c r="E10" s="62">
        <f t="shared" ref="E10" si="0">SUM(E11)</f>
        <v>430484.35000000003</v>
      </c>
      <c r="F10" s="11">
        <f t="shared" ref="F10:F74" si="1">E10/D10*100</f>
        <v>168.98969537567717</v>
      </c>
    </row>
    <row r="11" spans="1:8" ht="24.75" customHeight="1" x14ac:dyDescent="0.35">
      <c r="B11" s="12" t="s">
        <v>6</v>
      </c>
      <c r="C11" s="12" t="s">
        <v>7</v>
      </c>
      <c r="D11" s="63">
        <f>SUM(D12:D14)</f>
        <v>254740</v>
      </c>
      <c r="E11" s="63">
        <f t="shared" ref="E11" si="2">SUM(E12:E14)</f>
        <v>430484.35000000003</v>
      </c>
      <c r="F11" s="11">
        <f t="shared" si="1"/>
        <v>168.98969537567717</v>
      </c>
    </row>
    <row r="12" spans="1:8" ht="81" customHeight="1" x14ac:dyDescent="0.35">
      <c r="B12" s="13" t="s">
        <v>8</v>
      </c>
      <c r="C12" s="13" t="s">
        <v>9</v>
      </c>
      <c r="D12" s="64">
        <v>242560</v>
      </c>
      <c r="E12" s="64">
        <v>429269.27</v>
      </c>
      <c r="F12" s="11">
        <f t="shared" si="1"/>
        <v>176.97446817282324</v>
      </c>
      <c r="H12" s="57"/>
    </row>
    <row r="13" spans="1:8" ht="136.5" customHeight="1" x14ac:dyDescent="0.35">
      <c r="B13" s="13" t="s">
        <v>10</v>
      </c>
      <c r="C13" s="13" t="s">
        <v>11</v>
      </c>
      <c r="D13" s="64">
        <v>1100</v>
      </c>
      <c r="E13" s="64">
        <v>0</v>
      </c>
      <c r="F13" s="11">
        <f t="shared" si="1"/>
        <v>0</v>
      </c>
    </row>
    <row r="14" spans="1:8" ht="66.75" customHeight="1" x14ac:dyDescent="0.35">
      <c r="B14" s="13" t="s">
        <v>12</v>
      </c>
      <c r="C14" s="13" t="s">
        <v>13</v>
      </c>
      <c r="D14" s="64">
        <v>11080</v>
      </c>
      <c r="E14" s="64">
        <v>1215.08</v>
      </c>
      <c r="F14" s="11">
        <f t="shared" si="1"/>
        <v>10.966425992779783</v>
      </c>
    </row>
    <row r="15" spans="1:8" ht="39" customHeight="1" x14ac:dyDescent="0.35">
      <c r="B15" s="10" t="s">
        <v>14</v>
      </c>
      <c r="C15" s="10" t="s">
        <v>15</v>
      </c>
      <c r="D15" s="62">
        <f>SUM(D16)</f>
        <v>1746760</v>
      </c>
      <c r="E15" s="62">
        <f t="shared" ref="E15" si="3">SUM(E16)</f>
        <v>1780348.41</v>
      </c>
      <c r="F15" s="11">
        <f t="shared" si="1"/>
        <v>101.92289782225376</v>
      </c>
    </row>
    <row r="16" spans="1:8" ht="42.75" customHeight="1" x14ac:dyDescent="0.35">
      <c r="B16" s="12" t="s">
        <v>16</v>
      </c>
      <c r="C16" s="12" t="s">
        <v>17</v>
      </c>
      <c r="D16" s="63">
        <f>SUM(D17:D20)</f>
        <v>1746760</v>
      </c>
      <c r="E16" s="63">
        <f t="shared" ref="E16" si="4">SUM(E17:E20)</f>
        <v>1780348.41</v>
      </c>
      <c r="F16" s="11">
        <f t="shared" si="1"/>
        <v>101.92289782225376</v>
      </c>
    </row>
    <row r="17" spans="2:6" ht="137.25" customHeight="1" x14ac:dyDescent="0.35">
      <c r="B17" s="13" t="s">
        <v>18</v>
      </c>
      <c r="C17" s="13" t="s">
        <v>19</v>
      </c>
      <c r="D17" s="64">
        <v>802050</v>
      </c>
      <c r="E17" s="64">
        <v>821914.91</v>
      </c>
      <c r="F17" s="11">
        <f t="shared" si="1"/>
        <v>102.47676703447416</v>
      </c>
    </row>
    <row r="18" spans="2:6" ht="150" customHeight="1" x14ac:dyDescent="0.35">
      <c r="B18" s="13" t="s">
        <v>20</v>
      </c>
      <c r="C18" s="13" t="s">
        <v>21</v>
      </c>
      <c r="D18" s="64">
        <v>4570</v>
      </c>
      <c r="E18" s="64">
        <v>5780.32</v>
      </c>
      <c r="F18" s="11">
        <f t="shared" si="1"/>
        <v>126.48402625820567</v>
      </c>
    </row>
    <row r="19" spans="2:6" ht="149.25" customHeight="1" x14ac:dyDescent="0.35">
      <c r="B19" s="13" t="s">
        <v>22</v>
      </c>
      <c r="C19" s="13" t="s">
        <v>23</v>
      </c>
      <c r="D19" s="64">
        <v>1055050</v>
      </c>
      <c r="E19" s="64">
        <v>1092810.77</v>
      </c>
      <c r="F19" s="11">
        <f t="shared" si="1"/>
        <v>103.57905028197716</v>
      </c>
    </row>
    <row r="20" spans="2:6" ht="138.75" customHeight="1" x14ac:dyDescent="0.35">
      <c r="B20" s="13" t="s">
        <v>24</v>
      </c>
      <c r="C20" s="13" t="s">
        <v>25</v>
      </c>
      <c r="D20" s="64">
        <v>-114910</v>
      </c>
      <c r="E20" s="64">
        <v>-140157.59</v>
      </c>
      <c r="F20" s="11">
        <f t="shared" si="1"/>
        <v>121.97162126881906</v>
      </c>
    </row>
    <row r="21" spans="2:6" ht="36" x14ac:dyDescent="0.35">
      <c r="B21" s="10" t="s">
        <v>26</v>
      </c>
      <c r="C21" s="10" t="s">
        <v>27</v>
      </c>
      <c r="D21" s="62">
        <f>SUM(D22)</f>
        <v>3600</v>
      </c>
      <c r="E21" s="62">
        <f t="shared" ref="E21:E22" si="5">SUM(E22)</f>
        <v>5952.32</v>
      </c>
      <c r="F21" s="11">
        <f t="shared" si="1"/>
        <v>165.3422222222222</v>
      </c>
    </row>
    <row r="22" spans="2:6" ht="27.75" customHeight="1" x14ac:dyDescent="0.35">
      <c r="B22" s="12" t="s">
        <v>28</v>
      </c>
      <c r="C22" s="12" t="s">
        <v>29</v>
      </c>
      <c r="D22" s="63">
        <f>SUM(D23)</f>
        <v>3600</v>
      </c>
      <c r="E22" s="63">
        <f t="shared" si="5"/>
        <v>5952.32</v>
      </c>
      <c r="F22" s="11">
        <f t="shared" si="1"/>
        <v>165.3422222222222</v>
      </c>
    </row>
    <row r="23" spans="2:6" ht="36" customHeight="1" x14ac:dyDescent="0.35">
      <c r="B23" s="13" t="s">
        <v>30</v>
      </c>
      <c r="C23" s="13" t="s">
        <v>29</v>
      </c>
      <c r="D23" s="64">
        <v>3600</v>
      </c>
      <c r="E23" s="64">
        <v>5952.32</v>
      </c>
      <c r="F23" s="11">
        <f t="shared" si="1"/>
        <v>165.3422222222222</v>
      </c>
    </row>
    <row r="24" spans="2:6" ht="26.25" customHeight="1" x14ac:dyDescent="0.35">
      <c r="B24" s="14" t="s">
        <v>44</v>
      </c>
      <c r="C24" s="15" t="s">
        <v>43</v>
      </c>
      <c r="D24" s="62">
        <f>SUM(D25+D27)</f>
        <v>2414000</v>
      </c>
      <c r="E24" s="62">
        <f t="shared" ref="E24" si="6">SUM(E25+E27)</f>
        <v>2475236.83</v>
      </c>
      <c r="F24" s="11">
        <f t="shared" si="1"/>
        <v>102.53673695111847</v>
      </c>
    </row>
    <row r="25" spans="2:6" ht="23.25" customHeight="1" x14ac:dyDescent="0.35">
      <c r="B25" s="16" t="s">
        <v>46</v>
      </c>
      <c r="C25" s="17" t="s">
        <v>45</v>
      </c>
      <c r="D25" s="63">
        <f>SUM(D26)</f>
        <v>334000</v>
      </c>
      <c r="E25" s="63">
        <f t="shared" ref="E25" si="7">SUM(E26)</f>
        <v>324788.95</v>
      </c>
      <c r="F25" s="11">
        <f t="shared" si="1"/>
        <v>97.242200598802398</v>
      </c>
    </row>
    <row r="26" spans="2:6" ht="61.5" customHeight="1" x14ac:dyDescent="0.35">
      <c r="B26" s="18" t="s">
        <v>48</v>
      </c>
      <c r="C26" s="19" t="s">
        <v>47</v>
      </c>
      <c r="D26" s="65">
        <v>334000</v>
      </c>
      <c r="E26" s="65">
        <v>324788.95</v>
      </c>
      <c r="F26" s="11">
        <f t="shared" si="1"/>
        <v>97.242200598802398</v>
      </c>
    </row>
    <row r="27" spans="2:6" ht="21" customHeight="1" x14ac:dyDescent="0.35">
      <c r="B27" s="20" t="s">
        <v>54</v>
      </c>
      <c r="C27" s="21" t="s">
        <v>49</v>
      </c>
      <c r="D27" s="62">
        <f>SUM(D28+D30)</f>
        <v>2080000</v>
      </c>
      <c r="E27" s="62">
        <f t="shared" ref="E27" si="8">SUM(E28+E30)</f>
        <v>2150447.88</v>
      </c>
      <c r="F27" s="11">
        <f t="shared" si="1"/>
        <v>103.3869173076923</v>
      </c>
    </row>
    <row r="28" spans="2:6" ht="30" customHeight="1" x14ac:dyDescent="0.35">
      <c r="B28" s="22" t="s">
        <v>55</v>
      </c>
      <c r="C28" s="23" t="s">
        <v>50</v>
      </c>
      <c r="D28" s="63">
        <f>SUM(D29)</f>
        <v>641000</v>
      </c>
      <c r="E28" s="63">
        <f t="shared" ref="E28" si="9">SUM(E29)</f>
        <v>611536.78</v>
      </c>
      <c r="F28" s="11">
        <f t="shared" si="1"/>
        <v>95.403553822152887</v>
      </c>
    </row>
    <row r="29" spans="2:6" ht="42" customHeight="1" x14ac:dyDescent="0.35">
      <c r="B29" s="24" t="s">
        <v>56</v>
      </c>
      <c r="C29" s="25" t="s">
        <v>51</v>
      </c>
      <c r="D29" s="64">
        <v>641000</v>
      </c>
      <c r="E29" s="64">
        <v>611536.78</v>
      </c>
      <c r="F29" s="11">
        <f t="shared" si="1"/>
        <v>95.403553822152887</v>
      </c>
    </row>
    <row r="30" spans="2:6" ht="34.5" customHeight="1" x14ac:dyDescent="0.35">
      <c r="B30" s="22" t="s">
        <v>57</v>
      </c>
      <c r="C30" s="23" t="s">
        <v>52</v>
      </c>
      <c r="D30" s="63">
        <f>SUM(D31)</f>
        <v>1439000</v>
      </c>
      <c r="E30" s="63">
        <f t="shared" ref="E30" si="10">SUM(E31)</f>
        <v>1538911.1</v>
      </c>
      <c r="F30" s="11">
        <f t="shared" si="1"/>
        <v>106.94309242529536</v>
      </c>
    </row>
    <row r="31" spans="2:6" ht="47.25" customHeight="1" x14ac:dyDescent="0.35">
      <c r="B31" s="24" t="s">
        <v>58</v>
      </c>
      <c r="C31" s="25" t="s">
        <v>53</v>
      </c>
      <c r="D31" s="64">
        <v>1439000</v>
      </c>
      <c r="E31" s="64">
        <v>1538911.1</v>
      </c>
      <c r="F31" s="11">
        <f t="shared" si="1"/>
        <v>106.94309242529536</v>
      </c>
    </row>
    <row r="32" spans="2:6" ht="39.75" customHeight="1" x14ac:dyDescent="0.35">
      <c r="B32" s="10" t="s">
        <v>31</v>
      </c>
      <c r="C32" s="10" t="s">
        <v>32</v>
      </c>
      <c r="D32" s="62">
        <f>SUM(D33+D36)</f>
        <v>249450</v>
      </c>
      <c r="E32" s="62">
        <f t="shared" ref="E32" si="11">SUM(E33+E36)</f>
        <v>534889</v>
      </c>
      <c r="F32" s="11">
        <f t="shared" si="1"/>
        <v>214.42734014832632</v>
      </c>
    </row>
    <row r="33" spans="2:6" ht="103.5" customHeight="1" x14ac:dyDescent="0.35">
      <c r="B33" s="12" t="s">
        <v>59</v>
      </c>
      <c r="C33" s="12" t="s">
        <v>60</v>
      </c>
      <c r="D33" s="63">
        <f>SUM(D34:D35)</f>
        <v>115394</v>
      </c>
      <c r="E33" s="63">
        <f t="shared" ref="E33" si="12">SUM(E34:E35)</f>
        <v>445032.5</v>
      </c>
      <c r="F33" s="11">
        <f t="shared" si="1"/>
        <v>385.66346603809558</v>
      </c>
    </row>
    <row r="34" spans="2:6" ht="102.75" customHeight="1" x14ac:dyDescent="0.35">
      <c r="B34" s="24" t="s">
        <v>90</v>
      </c>
      <c r="C34" s="26" t="s">
        <v>91</v>
      </c>
      <c r="D34" s="64">
        <v>17000</v>
      </c>
      <c r="E34" s="64">
        <v>334276</v>
      </c>
      <c r="F34" s="11">
        <f t="shared" si="1"/>
        <v>1966.3294117647058</v>
      </c>
    </row>
    <row r="35" spans="2:6" ht="44.25" customHeight="1" x14ac:dyDescent="0.35">
      <c r="B35" s="13" t="s">
        <v>61</v>
      </c>
      <c r="C35" s="13" t="s">
        <v>62</v>
      </c>
      <c r="D35" s="64">
        <v>98394</v>
      </c>
      <c r="E35" s="64">
        <v>110756.5</v>
      </c>
      <c r="F35" s="11">
        <f t="shared" si="1"/>
        <v>112.56428237494156</v>
      </c>
    </row>
    <row r="36" spans="2:6" ht="102.75" customHeight="1" x14ac:dyDescent="0.35">
      <c r="B36" s="12" t="s">
        <v>33</v>
      </c>
      <c r="C36" s="12" t="s">
        <v>34</v>
      </c>
      <c r="D36" s="63">
        <f>SUM(D37)</f>
        <v>134056</v>
      </c>
      <c r="E36" s="63">
        <f t="shared" ref="E36" si="13">SUM(E37)</f>
        <v>89856.5</v>
      </c>
      <c r="F36" s="11">
        <f t="shared" si="1"/>
        <v>67.029077400489342</v>
      </c>
    </row>
    <row r="37" spans="2:6" ht="101.25" customHeight="1" x14ac:dyDescent="0.35">
      <c r="B37" s="27" t="s">
        <v>63</v>
      </c>
      <c r="C37" s="27" t="s">
        <v>64</v>
      </c>
      <c r="D37" s="66">
        <v>134056</v>
      </c>
      <c r="E37" s="66">
        <v>89856.5</v>
      </c>
      <c r="F37" s="11">
        <f t="shared" si="1"/>
        <v>67.029077400489342</v>
      </c>
    </row>
    <row r="38" spans="2:6" ht="43.5" customHeight="1" x14ac:dyDescent="0.35">
      <c r="B38" s="28" t="s">
        <v>92</v>
      </c>
      <c r="C38" s="29" t="s">
        <v>94</v>
      </c>
      <c r="D38" s="62">
        <f>SUM(D39)</f>
        <v>3116078</v>
      </c>
      <c r="E38" s="62">
        <f t="shared" ref="E38:E39" si="14">SUM(E39)</f>
        <v>6116078</v>
      </c>
      <c r="F38" s="11">
        <f t="shared" si="1"/>
        <v>196.27486860085017</v>
      </c>
    </row>
    <row r="39" spans="2:6" ht="43.5" customHeight="1" x14ac:dyDescent="0.35">
      <c r="B39" s="30" t="s">
        <v>96</v>
      </c>
      <c r="C39" s="12" t="s">
        <v>97</v>
      </c>
      <c r="D39" s="63">
        <f>SUM(D40)</f>
        <v>3116078</v>
      </c>
      <c r="E39" s="64">
        <f t="shared" si="14"/>
        <v>6116078</v>
      </c>
      <c r="F39" s="11">
        <f t="shared" si="1"/>
        <v>196.27486860085017</v>
      </c>
    </row>
    <row r="40" spans="2:6" ht="73.5" customHeight="1" x14ac:dyDescent="0.35">
      <c r="B40" s="31" t="s">
        <v>93</v>
      </c>
      <c r="C40" s="32" t="s">
        <v>95</v>
      </c>
      <c r="D40" s="64">
        <v>3116078</v>
      </c>
      <c r="E40" s="64">
        <v>6116078</v>
      </c>
      <c r="F40" s="11">
        <f t="shared" si="1"/>
        <v>196.27486860085017</v>
      </c>
    </row>
    <row r="41" spans="2:6" ht="36" customHeight="1" x14ac:dyDescent="0.35">
      <c r="B41" s="10" t="s">
        <v>116</v>
      </c>
      <c r="C41" s="10" t="s">
        <v>117</v>
      </c>
      <c r="D41" s="62">
        <f>D42+D44</f>
        <v>0</v>
      </c>
      <c r="E41" s="62">
        <f>E42+E44</f>
        <v>6600.55</v>
      </c>
      <c r="F41" s="11"/>
    </row>
    <row r="42" spans="2:6" ht="51" customHeight="1" x14ac:dyDescent="0.35">
      <c r="B42" s="12" t="s">
        <v>118</v>
      </c>
      <c r="C42" s="41" t="s">
        <v>119</v>
      </c>
      <c r="D42" s="67">
        <f>D43</f>
        <v>0</v>
      </c>
      <c r="E42" s="67">
        <f>E43</f>
        <v>2000</v>
      </c>
      <c r="F42" s="11"/>
    </row>
    <row r="43" spans="2:6" ht="60" customHeight="1" x14ac:dyDescent="0.35">
      <c r="B43" s="47" t="s">
        <v>120</v>
      </c>
      <c r="C43" s="55" t="s">
        <v>121</v>
      </c>
      <c r="D43" s="66">
        <v>0</v>
      </c>
      <c r="E43" s="66">
        <v>2000</v>
      </c>
      <c r="F43" s="11"/>
    </row>
    <row r="44" spans="2:6" ht="60.75" customHeight="1" x14ac:dyDescent="0.35">
      <c r="B44" s="56" t="s">
        <v>124</v>
      </c>
      <c r="C44" s="41" t="s">
        <v>125</v>
      </c>
      <c r="D44" s="67">
        <f>D45</f>
        <v>0</v>
      </c>
      <c r="E44" s="67">
        <f>E45</f>
        <v>4600.55</v>
      </c>
      <c r="F44" s="11"/>
    </row>
    <row r="45" spans="2:6" ht="73.5" customHeight="1" x14ac:dyDescent="0.35">
      <c r="B45" s="47" t="s">
        <v>122</v>
      </c>
      <c r="C45" s="55" t="s">
        <v>123</v>
      </c>
      <c r="D45" s="64">
        <v>0</v>
      </c>
      <c r="E45" s="64">
        <v>4600.55</v>
      </c>
      <c r="F45" s="11"/>
    </row>
    <row r="46" spans="2:6" ht="36" x14ac:dyDescent="0.35">
      <c r="B46" s="33" t="s">
        <v>69</v>
      </c>
      <c r="C46" s="33" t="s">
        <v>35</v>
      </c>
      <c r="D46" s="68">
        <f>SUM(D47+D49)</f>
        <v>194700</v>
      </c>
      <c r="E46" s="68">
        <f>SUM(E47+E49)</f>
        <v>199250</v>
      </c>
      <c r="F46" s="34">
        <f t="shared" si="1"/>
        <v>102.33692860811504</v>
      </c>
    </row>
    <row r="47" spans="2:6" s="3" customFormat="1" ht="24.75" customHeight="1" x14ac:dyDescent="0.35">
      <c r="B47" s="12" t="s">
        <v>82</v>
      </c>
      <c r="C47" s="35" t="s">
        <v>83</v>
      </c>
      <c r="D47" s="63">
        <f>SUM(D48)</f>
        <v>94700</v>
      </c>
      <c r="E47" s="63">
        <f t="shared" ref="E47" si="15">SUM(E48)</f>
        <v>99250</v>
      </c>
      <c r="F47" s="11">
        <f t="shared" si="1"/>
        <v>104.80464625131995</v>
      </c>
    </row>
    <row r="48" spans="2:6" ht="40.5" customHeight="1" x14ac:dyDescent="0.35">
      <c r="B48" s="24" t="s">
        <v>81</v>
      </c>
      <c r="C48" s="36" t="s">
        <v>80</v>
      </c>
      <c r="D48" s="64">
        <v>94700</v>
      </c>
      <c r="E48" s="64">
        <v>99250</v>
      </c>
      <c r="F48" s="11">
        <f t="shared" si="1"/>
        <v>104.80464625131995</v>
      </c>
    </row>
    <row r="49" spans="2:6" ht="49.5" customHeight="1" x14ac:dyDescent="0.35">
      <c r="B49" s="37" t="s">
        <v>98</v>
      </c>
      <c r="C49" s="38" t="s">
        <v>100</v>
      </c>
      <c r="D49" s="62">
        <f>D50</f>
        <v>100000</v>
      </c>
      <c r="E49" s="62">
        <f t="shared" ref="E49" si="16">E50</f>
        <v>100000</v>
      </c>
      <c r="F49" s="11">
        <f t="shared" si="1"/>
        <v>100</v>
      </c>
    </row>
    <row r="50" spans="2:6" ht="42.75" customHeight="1" x14ac:dyDescent="0.35">
      <c r="B50" s="39" t="s">
        <v>99</v>
      </c>
      <c r="C50" s="36" t="s">
        <v>101</v>
      </c>
      <c r="D50" s="64">
        <v>100000</v>
      </c>
      <c r="E50" s="64">
        <v>100000</v>
      </c>
      <c r="F50" s="11">
        <f t="shared" si="1"/>
        <v>100</v>
      </c>
    </row>
    <row r="51" spans="2:6" ht="36" x14ac:dyDescent="0.35">
      <c r="B51" s="10" t="s">
        <v>36</v>
      </c>
      <c r="C51" s="10" t="s">
        <v>37</v>
      </c>
      <c r="D51" s="62">
        <f>SUM(D52)</f>
        <v>4395550</v>
      </c>
      <c r="E51" s="62">
        <f>SUM(E52+E69+E71)</f>
        <v>4455894</v>
      </c>
      <c r="F51" s="11">
        <f t="shared" si="1"/>
        <v>101.37284298893199</v>
      </c>
    </row>
    <row r="52" spans="2:6" ht="45.75" customHeight="1" x14ac:dyDescent="0.35">
      <c r="B52" s="10" t="s">
        <v>38</v>
      </c>
      <c r="C52" s="10" t="s">
        <v>39</v>
      </c>
      <c r="D52" s="62">
        <f>SUM(D58+D63+D53+D56)</f>
        <v>4395550</v>
      </c>
      <c r="E52" s="62">
        <f>E53+E56+E58+E63</f>
        <v>4395550</v>
      </c>
      <c r="F52" s="11">
        <f t="shared" si="1"/>
        <v>100</v>
      </c>
    </row>
    <row r="53" spans="2:6" ht="44.25" customHeight="1" x14ac:dyDescent="0.35">
      <c r="B53" s="36" t="s">
        <v>84</v>
      </c>
      <c r="C53" s="10" t="s">
        <v>85</v>
      </c>
      <c r="D53" s="62">
        <f>SUM(D54)</f>
        <v>1181000</v>
      </c>
      <c r="E53" s="62">
        <f t="shared" ref="E53:E54" si="17">SUM(E54)</f>
        <v>1181000</v>
      </c>
      <c r="F53" s="11">
        <f t="shared" si="1"/>
        <v>100</v>
      </c>
    </row>
    <row r="54" spans="2:6" s="4" customFormat="1" ht="31.5" customHeight="1" x14ac:dyDescent="0.35">
      <c r="B54" s="40" t="s">
        <v>86</v>
      </c>
      <c r="C54" s="41" t="s">
        <v>87</v>
      </c>
      <c r="D54" s="63">
        <f>SUM(D55)</f>
        <v>1181000</v>
      </c>
      <c r="E54" s="63">
        <f t="shared" si="17"/>
        <v>1181000</v>
      </c>
      <c r="F54" s="11">
        <f t="shared" si="1"/>
        <v>100</v>
      </c>
    </row>
    <row r="55" spans="2:6" ht="55.5" customHeight="1" x14ac:dyDescent="0.35">
      <c r="B55" s="42" t="s">
        <v>88</v>
      </c>
      <c r="C55" s="43" t="s">
        <v>89</v>
      </c>
      <c r="D55" s="64">
        <v>1181000</v>
      </c>
      <c r="E55" s="64">
        <v>1181000</v>
      </c>
      <c r="F55" s="11">
        <f t="shared" si="1"/>
        <v>100</v>
      </c>
    </row>
    <row r="56" spans="2:6" ht="48.75" customHeight="1" x14ac:dyDescent="0.35">
      <c r="B56" s="44" t="s">
        <v>102</v>
      </c>
      <c r="C56" s="33" t="s">
        <v>104</v>
      </c>
      <c r="D56" s="62">
        <f>D57</f>
        <v>220000</v>
      </c>
      <c r="E56" s="62">
        <f t="shared" ref="E56" si="18">E57</f>
        <v>220000</v>
      </c>
      <c r="F56" s="11">
        <f t="shared" si="1"/>
        <v>100</v>
      </c>
    </row>
    <row r="57" spans="2:6" ht="36.75" customHeight="1" x14ac:dyDescent="0.35">
      <c r="B57" s="45" t="s">
        <v>103</v>
      </c>
      <c r="C57" s="46" t="s">
        <v>105</v>
      </c>
      <c r="D57" s="64">
        <v>220000</v>
      </c>
      <c r="E57" s="64">
        <v>220000</v>
      </c>
      <c r="F57" s="11">
        <f t="shared" si="1"/>
        <v>100</v>
      </c>
    </row>
    <row r="58" spans="2:6" ht="36" x14ac:dyDescent="0.35">
      <c r="B58" s="10" t="s">
        <v>40</v>
      </c>
      <c r="C58" s="10" t="s">
        <v>41</v>
      </c>
      <c r="D58" s="62">
        <f>SUM(D59+D61)</f>
        <v>220350</v>
      </c>
      <c r="E58" s="62">
        <f t="shared" ref="E58" si="19">SUM(E59+E61)</f>
        <v>220350</v>
      </c>
      <c r="F58" s="11">
        <f t="shared" si="1"/>
        <v>100</v>
      </c>
    </row>
    <row r="59" spans="2:6" ht="47.25" customHeight="1" x14ac:dyDescent="0.35">
      <c r="B59" s="12" t="s">
        <v>67</v>
      </c>
      <c r="C59" s="12" t="s">
        <v>68</v>
      </c>
      <c r="D59" s="63">
        <f>SUM(D60)</f>
        <v>220200</v>
      </c>
      <c r="E59" s="63">
        <f t="shared" ref="E59" si="20">SUM(E60)</f>
        <v>220200</v>
      </c>
      <c r="F59" s="11">
        <f t="shared" si="1"/>
        <v>100</v>
      </c>
    </row>
    <row r="60" spans="2:6" ht="96.75" customHeight="1" x14ac:dyDescent="0.35">
      <c r="B60" s="13" t="s">
        <v>66</v>
      </c>
      <c r="C60" s="13" t="s">
        <v>65</v>
      </c>
      <c r="D60" s="64">
        <v>220200</v>
      </c>
      <c r="E60" s="64">
        <v>220200</v>
      </c>
      <c r="F60" s="11">
        <f t="shared" si="1"/>
        <v>100</v>
      </c>
    </row>
    <row r="61" spans="2:6" ht="28.5" customHeight="1" x14ac:dyDescent="0.35">
      <c r="B61" s="12" t="s">
        <v>70</v>
      </c>
      <c r="C61" s="12" t="s">
        <v>73</v>
      </c>
      <c r="D61" s="63">
        <f>SUM(D62)</f>
        <v>150</v>
      </c>
      <c r="E61" s="63">
        <f t="shared" ref="E61" si="21">SUM(E62)</f>
        <v>150</v>
      </c>
      <c r="F61" s="11">
        <f t="shared" si="1"/>
        <v>100</v>
      </c>
    </row>
    <row r="62" spans="2:6" ht="97.5" customHeight="1" x14ac:dyDescent="0.35">
      <c r="B62" s="13" t="s">
        <v>71</v>
      </c>
      <c r="C62" s="13" t="s">
        <v>72</v>
      </c>
      <c r="D62" s="64">
        <v>150</v>
      </c>
      <c r="E62" s="64">
        <v>150</v>
      </c>
      <c r="F62" s="11">
        <f t="shared" si="1"/>
        <v>100</v>
      </c>
    </row>
    <row r="63" spans="2:6" s="2" customFormat="1" ht="33.75" customHeight="1" x14ac:dyDescent="0.25">
      <c r="B63" s="10" t="s">
        <v>74</v>
      </c>
      <c r="C63" s="10" t="s">
        <v>76</v>
      </c>
      <c r="D63" s="62">
        <f>SUM(D64)</f>
        <v>2774200</v>
      </c>
      <c r="E63" s="62">
        <f>SUM(E64)</f>
        <v>2774200</v>
      </c>
      <c r="F63" s="11">
        <f t="shared" si="1"/>
        <v>100</v>
      </c>
    </row>
    <row r="64" spans="2:6" ht="30" customHeight="1" x14ac:dyDescent="0.35">
      <c r="B64" s="12" t="s">
        <v>42</v>
      </c>
      <c r="C64" s="12" t="s">
        <v>77</v>
      </c>
      <c r="D64" s="63">
        <f>SUM(D65:D67)</f>
        <v>2774200</v>
      </c>
      <c r="E64" s="63">
        <f>SUM(E65:E67)</f>
        <v>2774200</v>
      </c>
      <c r="F64" s="11">
        <f t="shared" si="1"/>
        <v>100</v>
      </c>
    </row>
    <row r="65" spans="2:6" ht="78" customHeight="1" x14ac:dyDescent="0.35">
      <c r="B65" s="47" t="s">
        <v>78</v>
      </c>
      <c r="C65" s="13" t="s">
        <v>79</v>
      </c>
      <c r="D65" s="64">
        <v>654200</v>
      </c>
      <c r="E65" s="64">
        <v>654200</v>
      </c>
      <c r="F65" s="11">
        <f t="shared" si="1"/>
        <v>100</v>
      </c>
    </row>
    <row r="66" spans="2:6" ht="60.75" customHeight="1" x14ac:dyDescent="0.35">
      <c r="B66" s="47" t="s">
        <v>110</v>
      </c>
      <c r="C66" s="52" t="s">
        <v>111</v>
      </c>
      <c r="D66" s="69">
        <v>2040000</v>
      </c>
      <c r="E66" s="69">
        <v>2040000</v>
      </c>
      <c r="F66" s="11">
        <f t="shared" si="1"/>
        <v>100</v>
      </c>
    </row>
    <row r="67" spans="2:6" s="5" customFormat="1" ht="57.75" customHeight="1" x14ac:dyDescent="0.35">
      <c r="B67" s="48" t="s">
        <v>106</v>
      </c>
      <c r="C67" s="53" t="s">
        <v>108</v>
      </c>
      <c r="D67" s="68">
        <f>D68</f>
        <v>80000</v>
      </c>
      <c r="E67" s="68">
        <f t="shared" ref="E67" si="22">E68</f>
        <v>80000</v>
      </c>
      <c r="F67" s="11">
        <f t="shared" si="1"/>
        <v>100</v>
      </c>
    </row>
    <row r="68" spans="2:6" ht="57.75" customHeight="1" x14ac:dyDescent="0.35">
      <c r="B68" s="49" t="s">
        <v>107</v>
      </c>
      <c r="C68" s="54" t="s">
        <v>109</v>
      </c>
      <c r="D68" s="69">
        <v>80000</v>
      </c>
      <c r="E68" s="69">
        <v>80000</v>
      </c>
      <c r="F68" s="11">
        <f t="shared" si="1"/>
        <v>100</v>
      </c>
    </row>
    <row r="69" spans="2:6" ht="41.25" customHeight="1" x14ac:dyDescent="0.35">
      <c r="B69" s="48" t="s">
        <v>126</v>
      </c>
      <c r="C69" s="53" t="s">
        <v>127</v>
      </c>
      <c r="D69" s="68">
        <f>D70</f>
        <v>0</v>
      </c>
      <c r="E69" s="68">
        <f>E70</f>
        <v>60000</v>
      </c>
      <c r="F69" s="11"/>
    </row>
    <row r="70" spans="2:6" ht="24" customHeight="1" x14ac:dyDescent="0.35">
      <c r="B70" s="49" t="s">
        <v>128</v>
      </c>
      <c r="C70" s="54" t="s">
        <v>129</v>
      </c>
      <c r="D70" s="69">
        <v>0</v>
      </c>
      <c r="E70" s="69">
        <v>60000</v>
      </c>
      <c r="F70" s="11"/>
    </row>
    <row r="71" spans="2:6" ht="57.75" customHeight="1" x14ac:dyDescent="0.35">
      <c r="B71" s="48" t="s">
        <v>130</v>
      </c>
      <c r="C71" s="53" t="s">
        <v>131</v>
      </c>
      <c r="D71" s="68">
        <f>D72</f>
        <v>0</v>
      </c>
      <c r="E71" s="68">
        <f>E72</f>
        <v>344</v>
      </c>
      <c r="F71" s="11"/>
    </row>
    <row r="72" spans="2:6" ht="44.25" customHeight="1" x14ac:dyDescent="0.35">
      <c r="B72" s="49" t="s">
        <v>132</v>
      </c>
      <c r="C72" s="54" t="s">
        <v>133</v>
      </c>
      <c r="D72" s="69">
        <v>0</v>
      </c>
      <c r="E72" s="69">
        <v>344</v>
      </c>
      <c r="F72" s="11"/>
    </row>
    <row r="73" spans="2:6" ht="57.75" hidden="1" customHeight="1" x14ac:dyDescent="0.35">
      <c r="B73" s="49"/>
      <c r="C73" s="54"/>
      <c r="D73" s="69"/>
      <c r="E73" s="69"/>
      <c r="F73" s="11"/>
    </row>
    <row r="74" spans="2:6" x14ac:dyDescent="0.35">
      <c r="B74" s="50" t="s">
        <v>75</v>
      </c>
      <c r="C74" s="51"/>
      <c r="D74" s="70">
        <f>SUM(D9+D51)</f>
        <v>12374878</v>
      </c>
      <c r="E74" s="70">
        <f>SUM(E9+E51)</f>
        <v>16004733.460000001</v>
      </c>
      <c r="F74" s="11">
        <f t="shared" si="1"/>
        <v>129.33245450985459</v>
      </c>
    </row>
  </sheetData>
  <mergeCells count="8">
    <mergeCell ref="A1:F1"/>
    <mergeCell ref="B6:D6"/>
    <mergeCell ref="B7:B8"/>
    <mergeCell ref="C7:C8"/>
    <mergeCell ref="B5:F5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2022-03-31T12:22:33Z</cp:lastPrinted>
  <dcterms:created xsi:type="dcterms:W3CDTF">2020-11-17T12:40:40Z</dcterms:created>
  <dcterms:modified xsi:type="dcterms:W3CDTF">2022-03-31T12:26:13Z</dcterms:modified>
</cp:coreProperties>
</file>